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6095" windowHeight="9660" activeTab="8"/>
  </bookViews>
  <sheets>
    <sheet name="PREVENTIU REG-" sheetId="2" r:id="rId1"/>
    <sheet name="CONNEXIONS ELECTRIQUES" sheetId="1" r:id="rId2"/>
    <sheet name="TANCAMENT PERIMETRAL" sheetId="3" r:id="rId3"/>
    <sheet name="PORTES" sheetId="5" r:id="rId4"/>
    <sheet name="ELEMENTS OBRA" sheetId="6" r:id="rId5"/>
    <sheet name="HORTS" sheetId="7" r:id="rId6"/>
    <sheet name="FAUNA" sheetId="8" r:id="rId7"/>
    <sheet name="MANTENIMENT CORRECTIU" sheetId="9" r:id="rId8"/>
    <sheet name="Full1" sheetId="10" r:id="rId9"/>
  </sheets>
  <calcPr calcId="145621"/>
</workbook>
</file>

<file path=xl/calcChain.xml><?xml version="1.0" encoding="utf-8"?>
<calcChain xmlns="http://schemas.openxmlformats.org/spreadsheetml/2006/main">
  <c r="E3" i="10" l="1"/>
  <c r="F3" i="10"/>
  <c r="I3" i="10"/>
  <c r="E4" i="10"/>
  <c r="F4" i="10" s="1"/>
  <c r="E5" i="10"/>
  <c r="E8" i="10" s="1"/>
  <c r="F5" i="10"/>
  <c r="E6" i="10"/>
  <c r="F6" i="10" s="1"/>
  <c r="E7" i="10"/>
  <c r="F7" i="10" s="1"/>
  <c r="E10" i="10"/>
  <c r="E15" i="10" s="1"/>
  <c r="F10" i="10"/>
  <c r="I10" i="10"/>
  <c r="I15" i="10" s="1"/>
  <c r="E11" i="10"/>
  <c r="F11" i="10"/>
  <c r="E12" i="10"/>
  <c r="F12" i="10"/>
  <c r="E13" i="10"/>
  <c r="F13" i="10"/>
  <c r="E14" i="10"/>
  <c r="F14" i="10" s="1"/>
  <c r="F15" i="10" s="1"/>
  <c r="E18" i="10"/>
  <c r="F18" i="10" s="1"/>
  <c r="F20" i="10" s="1"/>
  <c r="E19" i="10"/>
  <c r="F19" i="10"/>
  <c r="E20" i="10"/>
  <c r="E22" i="10"/>
  <c r="F22" i="10" s="1"/>
  <c r="E28" i="10"/>
  <c r="E33" i="10" s="1"/>
  <c r="F28" i="10"/>
  <c r="I28" i="10"/>
  <c r="I49" i="10" s="1"/>
  <c r="E29" i="10"/>
  <c r="F29" i="10"/>
  <c r="E30" i="10"/>
  <c r="F30" i="10"/>
  <c r="E31" i="10"/>
  <c r="F31" i="10"/>
  <c r="E32" i="10"/>
  <c r="F32" i="10" s="1"/>
  <c r="F33" i="10" s="1"/>
  <c r="E36" i="10"/>
  <c r="F36" i="10" s="1"/>
  <c r="I36" i="10"/>
  <c r="E37" i="10"/>
  <c r="F37" i="10"/>
  <c r="E38" i="10"/>
  <c r="F38" i="10" s="1"/>
  <c r="E39" i="10"/>
  <c r="F39" i="10" s="1"/>
  <c r="E40" i="10"/>
  <c r="F40" i="10" s="1"/>
  <c r="E44" i="10"/>
  <c r="F44" i="10" s="1"/>
  <c r="I44" i="10"/>
  <c r="E45" i="10"/>
  <c r="F45" i="10"/>
  <c r="E46" i="10"/>
  <c r="F46" i="10"/>
  <c r="E47" i="10"/>
  <c r="F47" i="10" s="1"/>
  <c r="E48" i="10"/>
  <c r="F48" i="10"/>
  <c r="E52" i="10"/>
  <c r="F52" i="10"/>
  <c r="F41" i="10" l="1"/>
  <c r="F8" i="10"/>
  <c r="F24" i="10" s="1"/>
  <c r="F49" i="10"/>
  <c r="F56" i="10" s="1"/>
  <c r="E41" i="10"/>
  <c r="E24" i="10"/>
  <c r="E49" i="10"/>
  <c r="E56" i="10" s="1"/>
  <c r="F5" i="8"/>
  <c r="F3" i="8"/>
  <c r="F6" i="8" s="1"/>
  <c r="F5" i="7"/>
  <c r="F3" i="7"/>
  <c r="H61" i="10" l="1"/>
  <c r="F6" i="7"/>
  <c r="F5" i="6"/>
  <c r="F4" i="6"/>
  <c r="F9" i="6"/>
  <c r="F8" i="6"/>
  <c r="F7" i="6"/>
  <c r="F3" i="6"/>
  <c r="F10" i="5"/>
  <c r="F9" i="5"/>
  <c r="F6" i="5"/>
  <c r="F7" i="5"/>
  <c r="E3" i="5"/>
  <c r="F10" i="6" l="1"/>
  <c r="F5" i="5"/>
  <c r="F3" i="5"/>
  <c r="F11" i="5" s="1"/>
  <c r="F8" i="1"/>
  <c r="F9" i="1"/>
  <c r="F5" i="3" l="1"/>
  <c r="F3" i="3"/>
  <c r="F6" i="3" l="1"/>
  <c r="F16" i="2"/>
  <c r="F15" i="2"/>
  <c r="F14" i="2"/>
  <c r="F13" i="2"/>
  <c r="F11" i="2"/>
  <c r="F10" i="2"/>
  <c r="F8" i="2"/>
  <c r="F7" i="2"/>
  <c r="F6" i="2"/>
  <c r="F5" i="2"/>
  <c r="F4" i="2"/>
  <c r="F3" i="2"/>
  <c r="F4" i="1"/>
  <c r="F6" i="1"/>
  <c r="F7" i="1"/>
  <c r="F11" i="1"/>
  <c r="F3" i="1"/>
  <c r="F17" i="2" l="1"/>
  <c r="F12" i="1"/>
  <c r="L7" i="2" l="1"/>
  <c r="L18" i="2" l="1"/>
  <c r="B2" i="9"/>
</calcChain>
</file>

<file path=xl/sharedStrings.xml><?xml version="1.0" encoding="utf-8"?>
<sst xmlns="http://schemas.openxmlformats.org/spreadsheetml/2006/main" count="139" uniqueCount="84">
  <si>
    <t>Tasques de manteniment</t>
  </si>
  <si>
    <t>Tasques trimestrals</t>
  </si>
  <si>
    <t>Supervisió del funcionament del reg</t>
  </si>
  <si>
    <t>Inspecció de fuites visibles</t>
  </si>
  <si>
    <t>Ajust de la programació del sistema de reg</t>
  </si>
  <si>
    <t>Inspecció de pressió d’aigua</t>
  </si>
  <si>
    <t>Revisió de zones seques o sobreregades</t>
  </si>
  <si>
    <t>Neteja de filtres</t>
  </si>
  <si>
    <t>Tasques semestrals</t>
  </si>
  <si>
    <t>Revisió general de les canonades i connexions</t>
  </si>
  <si>
    <t>Inspecció del controlador de reg</t>
  </si>
  <si>
    <t>Tasques anuals</t>
  </si>
  <si>
    <t>Revisió del sistema de bombament</t>
  </si>
  <si>
    <t>Comprovació del sistema de drenatge</t>
  </si>
  <si>
    <t>Revisió completa del sistema de reg</t>
  </si>
  <si>
    <t>Posada a punt del sistema abans de la temporada de reg</t>
  </si>
  <si>
    <t>PLA DE MANTENIMENT DE SISTEMES DE REG</t>
  </si>
  <si>
    <t>Temps estimat (hores)</t>
  </si>
  <si>
    <t>Sistemes de reg a mantenir</t>
  </si>
  <si>
    <t>Hores x tasca</t>
  </si>
  <si>
    <t xml:space="preserve">TOTAL HORES </t>
  </si>
  <si>
    <t>PLA DE MANTENIMENT CONNEXIONS ELÈCTRIQUES PROGRAMADORS</t>
  </si>
  <si>
    <t>Tasques mensuals</t>
  </si>
  <si>
    <t>Inspecció visual</t>
  </si>
  <si>
    <t>Revisió funcionament programador</t>
  </si>
  <si>
    <t>Revisió quadres elèctrics Proves tensió i continuïtat</t>
  </si>
  <si>
    <t>Revisió bateries</t>
  </si>
  <si>
    <t>Neteja connexions</t>
  </si>
  <si>
    <t>Verificació seguretat</t>
  </si>
  <si>
    <t>Revisió general sistema elèctric</t>
  </si>
  <si>
    <t>Pintura i tractament preventiu</t>
  </si>
  <si>
    <t>PLA DE MANTENIMENT TANQUES PERIMETRALS</t>
  </si>
  <si>
    <t>Metres de tanca a mantenir</t>
  </si>
  <si>
    <t>Temps estimat (hores/m)</t>
  </si>
  <si>
    <t>Inspecció visual , estructural verificació fonaments i reparacions elements malmesos</t>
  </si>
  <si>
    <t>Revisió completa i pintura i tractament preventiu</t>
  </si>
  <si>
    <t>PLA DE MANTENIMENT PORTES D'ENTRADA</t>
  </si>
  <si>
    <t>Inspecció visual , neteja bàsica i revisió motors,
mecanismes i tancaments</t>
  </si>
  <si>
    <t>Lubricació d'elements</t>
  </si>
  <si>
    <t>Revisió estat general i dels materials</t>
  </si>
  <si>
    <t>Reforç de frontisses i ancoratges</t>
  </si>
  <si>
    <t>Revisió integral de les portes</t>
  </si>
  <si>
    <t>Avaluació del sistema de pintat i protecció</t>
  </si>
  <si>
    <t>Portes</t>
  </si>
  <si>
    <t>Programadors</t>
  </si>
  <si>
    <t>Inspecció visual , neteja bàsica, revisió elements i estat superfícies tractades.</t>
  </si>
  <si>
    <t>Revisió d'unions i elements de fixació</t>
  </si>
  <si>
    <t>Neteja de drenatges</t>
  </si>
  <si>
    <t>Revisió de fonaments i bases</t>
  </si>
  <si>
    <t>Revisió estructural completa</t>
  </si>
  <si>
    <t>PLA DE MANTENIMENT ESTRUCTURES I ELEMENTS D'OBRES</t>
  </si>
  <si>
    <t>Espais verds a revisar</t>
  </si>
  <si>
    <t>PLA DE MANTENIMENT HORTS URBANS</t>
  </si>
  <si>
    <t>Sistema de reg</t>
  </si>
  <si>
    <t>Infraestructures</t>
  </si>
  <si>
    <t>PLA DE MANTENIMENT ESTRUCTURES DE FAUNA</t>
  </si>
  <si>
    <t>Neteja elements</t>
  </si>
  <si>
    <t>Tasques bianuals</t>
  </si>
  <si>
    <t>Impermeabilització i tasques especials</t>
  </si>
  <si>
    <t>Horts a mantenir</t>
  </si>
  <si>
    <t>Estructures de fauna a revisar</t>
  </si>
  <si>
    <t>HORES MANTENIMENT CORRECTIU</t>
  </si>
  <si>
    <t xml:space="preserve">Tasques de manteniment correctiu </t>
  </si>
  <si>
    <t>hores</t>
  </si>
  <si>
    <t>TOTAL HORAS=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</si>
  <si>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  <scheme val="minor"/>
      </rPr>
      <t xml:space="preserve">2 auxiliars del ram de paleta o lampisteria </t>
    </r>
  </si>
  <si>
    <t>2 auxiliars de lampisteria</t>
  </si>
  <si>
    <t>2 auxiliars  del ram de paleta</t>
  </si>
  <si>
    <t>1 oficial de paleteria</t>
  </si>
  <si>
    <t>1 oficial manyà-ferrer</t>
  </si>
  <si>
    <t>5 oficial primera lampista</t>
  </si>
  <si>
    <t>A VIII-IX</t>
  </si>
  <si>
    <t>3 oficial primera lampista</t>
  </si>
  <si>
    <t>A VI-VII</t>
  </si>
  <si>
    <t>4 oficial primera lampista</t>
  </si>
  <si>
    <t>A IV-V</t>
  </si>
  <si>
    <t>LOT 2</t>
  </si>
  <si>
    <t>1 auxiliar del ram de paleteria</t>
  </si>
  <si>
    <t>Viver</t>
  </si>
  <si>
    <t>A II-III</t>
  </si>
  <si>
    <t xml:space="preserve">EEVV </t>
  </si>
  <si>
    <t>EEVV</t>
  </si>
  <si>
    <t>A I-X</t>
  </si>
  <si>
    <t>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</si>
</sst>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4" fontId="0" fillId="0" borderId="0" xfId="0" applyNumberFormat="1"/>
    <xf numFmtId="4" fontId="1" fillId="0" borderId="0" xfId="0" applyNumberFormat="1" applyFont="1" applyAlignment="1">
      <alignment horizontal="left"/>
    </xf>
    <xf numFmtId="0" fontId="3" fillId="0" borderId="0" xfId="0" applyFont="1" applyAlignment="1">
      <alignment wrapText="1"/>
    </xf>
    <xf numFmtId="0" fontId="1" fillId="2" borderId="0" xfId="0" applyFont="1" applyFill="1"/>
    <xf numFmtId="0" fontId="4" fillId="0" borderId="0" xfId="0" applyFont="1" applyAlignment="1">
      <alignment horizontal="justify" vertical="center"/>
    </xf>
    <xf numFmtId="0" fontId="0" fillId="0" borderId="0" xfId="0" applyBorder="1"/>
    <xf numFmtId="4" fontId="0" fillId="0" borderId="0" xfId="0" applyNumberFormat="1" applyBorder="1"/>
    <xf numFmtId="4" fontId="4" fillId="0" borderId="0" xfId="0" applyNumberFormat="1" applyFont="1" applyBorder="1" applyAlignment="1">
      <alignment horizontal="right" vertical="center"/>
    </xf>
    <xf numFmtId="0" fontId="1" fillId="0" borderId="0" xfId="0" applyFont="1"/>
    <xf numFmtId="4" fontId="1" fillId="0" borderId="0" xfId="0" applyNumberFormat="1" applyFont="1" applyBorder="1"/>
    <xf numFmtId="16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L18" sqref="L18"/>
    </sheetView>
  </sheetViews>
  <sheetFormatPr defaultRowHeight="15" x14ac:dyDescent="0.25"/>
  <cols>
    <col min="1" max="1" width="41.85546875" customWidth="1"/>
    <col min="2" max="2" width="9.140625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  <col min="12" max="12" width="17.85546875" customWidth="1"/>
  </cols>
  <sheetData>
    <row r="1" spans="1:12" x14ac:dyDescent="0.25">
      <c r="A1" s="4" t="s">
        <v>16</v>
      </c>
      <c r="D1" s="6"/>
    </row>
    <row r="2" spans="1:12" x14ac:dyDescent="0.25">
      <c r="A2" s="3" t="s">
        <v>0</v>
      </c>
      <c r="B2" s="2" t="s">
        <v>1</v>
      </c>
      <c r="C2" s="1"/>
      <c r="D2" s="5" t="s">
        <v>17</v>
      </c>
      <c r="E2" s="9" t="s">
        <v>18</v>
      </c>
      <c r="F2" s="9" t="s">
        <v>19</v>
      </c>
      <c r="G2" s="1"/>
    </row>
    <row r="3" spans="1:12" x14ac:dyDescent="0.25">
      <c r="C3" s="1" t="s">
        <v>2</v>
      </c>
      <c r="D3" s="7">
        <v>0.75</v>
      </c>
      <c r="E3" s="10">
        <v>1152</v>
      </c>
      <c r="F3" s="10">
        <f>D3*E3</f>
        <v>864</v>
      </c>
      <c r="G3" s="1"/>
    </row>
    <row r="4" spans="1:12" x14ac:dyDescent="0.25">
      <c r="C4" s="1" t="s">
        <v>3</v>
      </c>
      <c r="D4" s="7">
        <v>0.75</v>
      </c>
      <c r="E4" s="10">
        <v>1152</v>
      </c>
      <c r="F4" s="10">
        <f t="shared" ref="F4:F16" si="0">D4*E4</f>
        <v>864</v>
      </c>
      <c r="G4" s="1"/>
    </row>
    <row r="5" spans="1:12" x14ac:dyDescent="0.25">
      <c r="C5" s="1" t="s">
        <v>4</v>
      </c>
      <c r="D5" s="7">
        <v>0.75</v>
      </c>
      <c r="E5" s="10">
        <v>1152</v>
      </c>
      <c r="F5" s="10">
        <f t="shared" si="0"/>
        <v>864</v>
      </c>
      <c r="G5" s="1"/>
    </row>
    <row r="6" spans="1:12" x14ac:dyDescent="0.25">
      <c r="C6" s="1" t="s">
        <v>5</v>
      </c>
      <c r="D6" s="7">
        <v>0.75</v>
      </c>
      <c r="E6" s="10">
        <v>1152</v>
      </c>
      <c r="F6" s="10">
        <f t="shared" si="0"/>
        <v>864</v>
      </c>
      <c r="G6" s="1"/>
    </row>
    <row r="7" spans="1:12" x14ac:dyDescent="0.25">
      <c r="C7" s="1" t="s">
        <v>6</v>
      </c>
      <c r="D7" s="7">
        <v>1</v>
      </c>
      <c r="E7" s="10">
        <v>1152</v>
      </c>
      <c r="F7" s="10">
        <f t="shared" si="0"/>
        <v>1152</v>
      </c>
      <c r="G7" s="1"/>
      <c r="L7" s="8">
        <f>F17+'CONNEXIONS ELECTRIQUES'!F12+'TANCAMENT PERIMETRAL'!F6+PORTES!F11+'ELEMENTS OBRA'!F10+HORTS!F6+FAUNA!F6</f>
        <v>79586.3</v>
      </c>
    </row>
    <row r="8" spans="1:12" x14ac:dyDescent="0.25">
      <c r="C8" s="1" t="s">
        <v>7</v>
      </c>
      <c r="D8" s="7">
        <v>2</v>
      </c>
      <c r="E8" s="10">
        <v>1152</v>
      </c>
      <c r="F8" s="10">
        <f t="shared" si="0"/>
        <v>2304</v>
      </c>
      <c r="G8" s="1"/>
    </row>
    <row r="9" spans="1:12" x14ac:dyDescent="0.25">
      <c r="B9" s="2" t="s">
        <v>8</v>
      </c>
      <c r="C9" s="1"/>
      <c r="E9" s="10"/>
      <c r="F9" s="10"/>
      <c r="G9" s="1"/>
    </row>
    <row r="10" spans="1:12" x14ac:dyDescent="0.25">
      <c r="C10" s="1" t="s">
        <v>9</v>
      </c>
      <c r="D10" s="7">
        <v>1</v>
      </c>
      <c r="E10" s="10">
        <v>1152</v>
      </c>
      <c r="F10" s="10">
        <f t="shared" si="0"/>
        <v>1152</v>
      </c>
      <c r="G10" s="1"/>
    </row>
    <row r="11" spans="1:12" x14ac:dyDescent="0.25">
      <c r="C11" s="1" t="s">
        <v>10</v>
      </c>
      <c r="D11" s="7">
        <v>0.75</v>
      </c>
      <c r="E11" s="10">
        <v>1152</v>
      </c>
      <c r="F11" s="10">
        <f t="shared" si="0"/>
        <v>864</v>
      </c>
      <c r="G11" s="1"/>
    </row>
    <row r="12" spans="1:12" x14ac:dyDescent="0.25">
      <c r="B12" s="2" t="s">
        <v>11</v>
      </c>
      <c r="C12" s="1"/>
      <c r="E12" s="10"/>
      <c r="F12" s="10"/>
      <c r="G12" s="1"/>
    </row>
    <row r="13" spans="1:12" x14ac:dyDescent="0.25">
      <c r="C13" s="1" t="s">
        <v>12</v>
      </c>
      <c r="D13" s="7">
        <v>0.75</v>
      </c>
      <c r="E13" s="10">
        <v>1152</v>
      </c>
      <c r="F13" s="10">
        <f t="shared" si="0"/>
        <v>864</v>
      </c>
      <c r="G13" s="1"/>
    </row>
    <row r="14" spans="1:12" x14ac:dyDescent="0.25">
      <c r="C14" s="1" t="s">
        <v>13</v>
      </c>
      <c r="D14" s="7">
        <v>0.75</v>
      </c>
      <c r="E14" s="10">
        <v>1152</v>
      </c>
      <c r="F14" s="10">
        <f t="shared" si="0"/>
        <v>864</v>
      </c>
      <c r="G14" s="1"/>
    </row>
    <row r="15" spans="1:12" x14ac:dyDescent="0.25">
      <c r="C15" s="1" t="s">
        <v>14</v>
      </c>
      <c r="D15" s="7">
        <v>5</v>
      </c>
      <c r="E15" s="10">
        <v>1152</v>
      </c>
      <c r="F15" s="10">
        <f t="shared" si="0"/>
        <v>5760</v>
      </c>
      <c r="G15" s="1"/>
      <c r="L15">
        <v>104975</v>
      </c>
    </row>
    <row r="16" spans="1:12" x14ac:dyDescent="0.25">
      <c r="C16" s="1" t="s">
        <v>15</v>
      </c>
      <c r="D16" s="7">
        <v>1</v>
      </c>
      <c r="E16" s="10">
        <v>1152</v>
      </c>
      <c r="F16" s="10">
        <f t="shared" si="0"/>
        <v>1152</v>
      </c>
      <c r="G16" s="1"/>
    </row>
    <row r="17" spans="2:12" x14ac:dyDescent="0.25">
      <c r="B17" s="1"/>
      <c r="C17" s="6"/>
      <c r="E17" s="11" t="s">
        <v>20</v>
      </c>
      <c r="F17" s="11">
        <f>SUM(F3:F16)</f>
        <v>17568</v>
      </c>
      <c r="G17" s="1"/>
    </row>
    <row r="18" spans="2:12" x14ac:dyDescent="0.25">
      <c r="L18" s="8">
        <f>L15-L7</f>
        <v>25388.699999999997</v>
      </c>
    </row>
    <row r="25" spans="2:12" x14ac:dyDescent="0.25">
      <c r="L25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40" sqref="C40"/>
    </sheetView>
  </sheetViews>
  <sheetFormatPr defaultRowHeight="15" x14ac:dyDescent="0.25"/>
  <cols>
    <col min="1" max="1" width="41.85546875" customWidth="1"/>
    <col min="2" max="2" width="9.140625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</cols>
  <sheetData>
    <row r="1" spans="1:7" x14ac:dyDescent="0.25">
      <c r="A1" s="4" t="s">
        <v>21</v>
      </c>
      <c r="D1" s="6"/>
    </row>
    <row r="2" spans="1:7" x14ac:dyDescent="0.25">
      <c r="A2" s="3" t="s">
        <v>0</v>
      </c>
      <c r="B2" s="2" t="s">
        <v>22</v>
      </c>
      <c r="C2" s="1"/>
      <c r="D2" s="5" t="s">
        <v>17</v>
      </c>
      <c r="E2" s="9" t="s">
        <v>44</v>
      </c>
      <c r="F2" s="9" t="s">
        <v>19</v>
      </c>
      <c r="G2" s="1"/>
    </row>
    <row r="3" spans="1:7" x14ac:dyDescent="0.25">
      <c r="C3" s="1" t="s">
        <v>23</v>
      </c>
      <c r="D3" s="7">
        <v>0.5</v>
      </c>
      <c r="E3" s="10">
        <v>1000</v>
      </c>
      <c r="F3" s="10">
        <f>D3*E3</f>
        <v>500</v>
      </c>
      <c r="G3" s="1"/>
    </row>
    <row r="4" spans="1:7" x14ac:dyDescent="0.25">
      <c r="C4" s="1" t="s">
        <v>24</v>
      </c>
      <c r="D4" s="7">
        <v>1</v>
      </c>
      <c r="E4" s="10">
        <v>1000</v>
      </c>
      <c r="F4" s="10">
        <f t="shared" ref="F4:F11" si="0">D4*E4</f>
        <v>1000</v>
      </c>
      <c r="G4" s="1"/>
    </row>
    <row r="5" spans="1:7" x14ac:dyDescent="0.25">
      <c r="B5" s="2" t="s">
        <v>8</v>
      </c>
      <c r="C5" s="1"/>
      <c r="E5" s="10"/>
      <c r="F5" s="10"/>
      <c r="G5" s="1"/>
    </row>
    <row r="6" spans="1:7" x14ac:dyDescent="0.25">
      <c r="C6" s="1" t="s">
        <v>25</v>
      </c>
      <c r="D6" s="7">
        <v>1</v>
      </c>
      <c r="E6" s="10">
        <v>1000</v>
      </c>
      <c r="F6" s="10">
        <f t="shared" si="0"/>
        <v>1000</v>
      </c>
      <c r="G6" s="1"/>
    </row>
    <row r="7" spans="1:7" x14ac:dyDescent="0.25">
      <c r="C7" s="1" t="s">
        <v>26</v>
      </c>
      <c r="D7" s="7">
        <v>0.5</v>
      </c>
      <c r="E7" s="10">
        <v>1000</v>
      </c>
      <c r="F7" s="10">
        <f t="shared" si="0"/>
        <v>500</v>
      </c>
      <c r="G7" s="1"/>
    </row>
    <row r="8" spans="1:7" x14ac:dyDescent="0.25">
      <c r="C8" s="1" t="s">
        <v>27</v>
      </c>
      <c r="D8" s="7">
        <v>1</v>
      </c>
      <c r="E8" s="10">
        <v>1000</v>
      </c>
      <c r="F8" s="10">
        <f t="shared" ref="F8:F9" si="1">D8*E8</f>
        <v>1000</v>
      </c>
      <c r="G8" s="1"/>
    </row>
    <row r="9" spans="1:7" x14ac:dyDescent="0.25">
      <c r="C9" s="1" t="s">
        <v>28</v>
      </c>
      <c r="D9" s="7">
        <v>0.5</v>
      </c>
      <c r="E9" s="10">
        <v>1000</v>
      </c>
      <c r="F9" s="10">
        <f t="shared" si="1"/>
        <v>500</v>
      </c>
      <c r="G9" s="1"/>
    </row>
    <row r="10" spans="1:7" x14ac:dyDescent="0.25">
      <c r="B10" s="2" t="s">
        <v>11</v>
      </c>
      <c r="C10" s="1"/>
      <c r="E10" s="10"/>
      <c r="F10" s="10"/>
      <c r="G10" s="1"/>
    </row>
    <row r="11" spans="1:7" x14ac:dyDescent="0.25">
      <c r="C11" s="1" t="s">
        <v>29</v>
      </c>
      <c r="D11" s="7">
        <v>2</v>
      </c>
      <c r="E11" s="10">
        <v>1000</v>
      </c>
      <c r="F11" s="10">
        <f t="shared" si="0"/>
        <v>2000</v>
      </c>
      <c r="G11" s="1"/>
    </row>
    <row r="12" spans="1:7" x14ac:dyDescent="0.25">
      <c r="B12" s="1"/>
      <c r="C12" s="6"/>
      <c r="E12" s="11" t="s">
        <v>20</v>
      </c>
      <c r="F12" s="11">
        <f>SUM(F3:F11)</f>
        <v>6500</v>
      </c>
      <c r="G12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D6" sqref="D6"/>
    </sheetView>
  </sheetViews>
  <sheetFormatPr defaultRowHeight="15" x14ac:dyDescent="0.25"/>
  <cols>
    <col min="1" max="1" width="41.85546875" customWidth="1"/>
    <col min="2" max="2" width="9.140625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</cols>
  <sheetData>
    <row r="1" spans="1:7" x14ac:dyDescent="0.25">
      <c r="A1" s="4" t="s">
        <v>31</v>
      </c>
      <c r="D1" s="6"/>
    </row>
    <row r="2" spans="1:7" x14ac:dyDescent="0.25">
      <c r="A2" s="3" t="s">
        <v>0</v>
      </c>
      <c r="B2" s="2" t="s">
        <v>1</v>
      </c>
      <c r="C2" s="1"/>
      <c r="D2" s="5" t="s">
        <v>33</v>
      </c>
      <c r="E2" s="9" t="s">
        <v>32</v>
      </c>
      <c r="F2" s="9" t="s">
        <v>19</v>
      </c>
      <c r="G2" s="1"/>
    </row>
    <row r="3" spans="1:7" x14ac:dyDescent="0.25">
      <c r="C3" s="1" t="s">
        <v>34</v>
      </c>
      <c r="D3" s="7">
        <v>0.1</v>
      </c>
      <c r="E3" s="10">
        <v>121600</v>
      </c>
      <c r="F3" s="10">
        <f>D3*E3</f>
        <v>12160</v>
      </c>
      <c r="G3" s="1"/>
    </row>
    <row r="4" spans="1:7" x14ac:dyDescent="0.25">
      <c r="B4" s="2" t="s">
        <v>11</v>
      </c>
      <c r="C4" s="1"/>
      <c r="E4" s="10"/>
      <c r="F4" s="10"/>
      <c r="G4" s="1"/>
    </row>
    <row r="5" spans="1:7" x14ac:dyDescent="0.25">
      <c r="C5" s="1" t="s">
        <v>35</v>
      </c>
      <c r="D5" s="7">
        <v>0.25</v>
      </c>
      <c r="E5" s="10">
        <v>121600</v>
      </c>
      <c r="F5" s="10">
        <f t="shared" ref="F5" si="0">D5*E5</f>
        <v>30400</v>
      </c>
      <c r="G5" s="1"/>
    </row>
    <row r="6" spans="1:7" x14ac:dyDescent="0.25">
      <c r="B6" s="1"/>
      <c r="C6" s="6"/>
      <c r="E6" s="11" t="s">
        <v>20</v>
      </c>
      <c r="F6" s="11">
        <f>SUM(F3:F5)</f>
        <v>42560</v>
      </c>
      <c r="G6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11" sqref="D11"/>
    </sheetView>
  </sheetViews>
  <sheetFormatPr defaultRowHeight="15" x14ac:dyDescent="0.25"/>
  <cols>
    <col min="1" max="1" width="41.85546875" customWidth="1"/>
    <col min="2" max="2" width="9.140625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</cols>
  <sheetData>
    <row r="1" spans="1:7" x14ac:dyDescent="0.25">
      <c r="A1" s="4" t="s">
        <v>36</v>
      </c>
      <c r="D1" s="6"/>
    </row>
    <row r="2" spans="1:7" x14ac:dyDescent="0.25">
      <c r="A2" s="3" t="s">
        <v>0</v>
      </c>
      <c r="B2" s="2" t="s">
        <v>22</v>
      </c>
      <c r="C2" s="1"/>
      <c r="D2" s="5" t="s">
        <v>33</v>
      </c>
      <c r="E2" s="9" t="s">
        <v>43</v>
      </c>
      <c r="F2" s="9" t="s">
        <v>19</v>
      </c>
      <c r="G2" s="1"/>
    </row>
    <row r="3" spans="1:7" ht="30" x14ac:dyDescent="0.25">
      <c r="C3" s="12" t="s">
        <v>37</v>
      </c>
      <c r="D3" s="7">
        <v>0.2</v>
      </c>
      <c r="E3" s="10">
        <f>108+99+95+27</f>
        <v>329</v>
      </c>
      <c r="F3" s="10">
        <f>D3*E3</f>
        <v>65.8</v>
      </c>
      <c r="G3" s="1"/>
    </row>
    <row r="4" spans="1:7" x14ac:dyDescent="0.25">
      <c r="B4" s="2" t="s">
        <v>1</v>
      </c>
      <c r="C4" s="1"/>
      <c r="E4" s="10"/>
      <c r="F4" s="10"/>
      <c r="G4" s="1"/>
    </row>
    <row r="5" spans="1:7" x14ac:dyDescent="0.25">
      <c r="C5" s="1" t="s">
        <v>38</v>
      </c>
      <c r="D5" s="7">
        <v>0.2</v>
      </c>
      <c r="E5" s="10">
        <v>329</v>
      </c>
      <c r="F5" s="10">
        <f t="shared" ref="F5:F7" si="0">D5*E5</f>
        <v>65.8</v>
      </c>
      <c r="G5" s="1"/>
    </row>
    <row r="6" spans="1:7" x14ac:dyDescent="0.25">
      <c r="B6" s="1"/>
      <c r="C6" s="1" t="s">
        <v>39</v>
      </c>
      <c r="D6" s="7">
        <v>0.2</v>
      </c>
      <c r="E6" s="10">
        <v>329</v>
      </c>
      <c r="F6" s="10">
        <f t="shared" si="0"/>
        <v>65.8</v>
      </c>
      <c r="G6" s="1"/>
    </row>
    <row r="7" spans="1:7" x14ac:dyDescent="0.25">
      <c r="C7" s="1" t="s">
        <v>40</v>
      </c>
      <c r="D7" s="7">
        <v>1</v>
      </c>
      <c r="E7" s="10">
        <v>329</v>
      </c>
      <c r="F7" s="10">
        <f t="shared" si="0"/>
        <v>329</v>
      </c>
    </row>
    <row r="8" spans="1:7" x14ac:dyDescent="0.25">
      <c r="B8" s="2" t="s">
        <v>11</v>
      </c>
    </row>
    <row r="9" spans="1:7" x14ac:dyDescent="0.25">
      <c r="C9" s="1" t="s">
        <v>41</v>
      </c>
      <c r="D9" s="7">
        <v>1.6</v>
      </c>
      <c r="E9" s="8">
        <v>329</v>
      </c>
      <c r="F9" s="8">
        <f>E9*D9</f>
        <v>526.4</v>
      </c>
    </row>
    <row r="10" spans="1:7" x14ac:dyDescent="0.25">
      <c r="C10" s="1" t="s">
        <v>42</v>
      </c>
      <c r="D10" s="7">
        <v>3</v>
      </c>
      <c r="E10" s="8">
        <v>329</v>
      </c>
      <c r="F10" s="8">
        <f>E10*D10</f>
        <v>987</v>
      </c>
    </row>
    <row r="11" spans="1:7" x14ac:dyDescent="0.25">
      <c r="E11" s="11" t="s">
        <v>20</v>
      </c>
      <c r="F11" s="11">
        <f>SUM(F3:F10)</f>
        <v>2039.8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D10" sqref="D10"/>
    </sheetView>
  </sheetViews>
  <sheetFormatPr defaultRowHeight="15" x14ac:dyDescent="0.25"/>
  <cols>
    <col min="1" max="1" width="41.85546875" customWidth="1"/>
    <col min="2" max="2" width="9.140625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  <col min="10" max="10" width="9.140625" customWidth="1"/>
  </cols>
  <sheetData>
    <row r="1" spans="1:7" x14ac:dyDescent="0.25">
      <c r="A1" s="4" t="s">
        <v>50</v>
      </c>
      <c r="D1" s="6"/>
    </row>
    <row r="2" spans="1:7" x14ac:dyDescent="0.25">
      <c r="A2" s="3" t="s">
        <v>0</v>
      </c>
      <c r="B2" s="2" t="s">
        <v>1</v>
      </c>
      <c r="C2" s="1"/>
      <c r="D2" s="5" t="s">
        <v>33</v>
      </c>
      <c r="E2" s="9" t="s">
        <v>51</v>
      </c>
      <c r="F2" s="9" t="s">
        <v>19</v>
      </c>
      <c r="G2" s="1"/>
    </row>
    <row r="3" spans="1:7" ht="30" x14ac:dyDescent="0.25">
      <c r="C3" s="12" t="s">
        <v>45</v>
      </c>
      <c r="D3" s="7">
        <v>0.75</v>
      </c>
      <c r="E3" s="10">
        <v>782</v>
      </c>
      <c r="F3" s="10">
        <f>D3*E3</f>
        <v>586.5</v>
      </c>
      <c r="G3" s="1"/>
    </row>
    <row r="4" spans="1:7" x14ac:dyDescent="0.25">
      <c r="C4" s="12" t="s">
        <v>46</v>
      </c>
      <c r="D4" s="7">
        <v>1.5</v>
      </c>
      <c r="E4" s="10">
        <v>782</v>
      </c>
      <c r="F4" s="10">
        <f>D4*E4</f>
        <v>1173</v>
      </c>
      <c r="G4" s="1"/>
    </row>
    <row r="5" spans="1:7" x14ac:dyDescent="0.25">
      <c r="C5" s="12" t="s">
        <v>47</v>
      </c>
      <c r="D5" s="7">
        <v>1</v>
      </c>
      <c r="E5" s="10">
        <v>782</v>
      </c>
      <c r="F5" s="10">
        <f>D5*E5</f>
        <v>782</v>
      </c>
      <c r="G5" s="1"/>
    </row>
    <row r="6" spans="1:7" x14ac:dyDescent="0.25">
      <c r="B6" s="2" t="s">
        <v>11</v>
      </c>
      <c r="C6" s="1"/>
      <c r="E6" s="10"/>
      <c r="F6" s="10"/>
      <c r="G6" s="1"/>
    </row>
    <row r="7" spans="1:7" x14ac:dyDescent="0.25">
      <c r="C7" s="1" t="s">
        <v>30</v>
      </c>
      <c r="D7" s="7">
        <v>4</v>
      </c>
      <c r="E7" s="10">
        <v>782</v>
      </c>
      <c r="F7" s="10">
        <f t="shared" ref="F7:F9" si="0">D7*E7</f>
        <v>3128</v>
      </c>
      <c r="G7" s="1"/>
    </row>
    <row r="8" spans="1:7" x14ac:dyDescent="0.25">
      <c r="B8" s="1"/>
      <c r="C8" s="1" t="s">
        <v>48</v>
      </c>
      <c r="D8" s="7">
        <v>1</v>
      </c>
      <c r="E8" s="10">
        <v>782</v>
      </c>
      <c r="F8" s="10">
        <f t="shared" si="0"/>
        <v>782</v>
      </c>
      <c r="G8" s="1"/>
    </row>
    <row r="9" spans="1:7" x14ac:dyDescent="0.25">
      <c r="C9" s="1" t="s">
        <v>49</v>
      </c>
      <c r="D9" s="7">
        <v>4</v>
      </c>
      <c r="E9" s="10">
        <v>782</v>
      </c>
      <c r="F9" s="10">
        <f t="shared" si="0"/>
        <v>3128</v>
      </c>
    </row>
    <row r="10" spans="1:7" x14ac:dyDescent="0.25">
      <c r="E10" s="11" t="s">
        <v>20</v>
      </c>
      <c r="F10" s="11">
        <f>SUM(F3:F9)</f>
        <v>9579.5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D4" sqref="D4"/>
    </sheetView>
  </sheetViews>
  <sheetFormatPr defaultRowHeight="15" x14ac:dyDescent="0.25"/>
  <cols>
    <col min="1" max="1" width="41.85546875" customWidth="1"/>
    <col min="2" max="2" width="9.140625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  <col min="10" max="10" width="9.140625" customWidth="1"/>
  </cols>
  <sheetData>
    <row r="1" spans="1:7" x14ac:dyDescent="0.25">
      <c r="A1" s="4" t="s">
        <v>52</v>
      </c>
      <c r="D1" s="6"/>
    </row>
    <row r="2" spans="1:7" x14ac:dyDescent="0.25">
      <c r="A2" s="3" t="s">
        <v>0</v>
      </c>
      <c r="B2" s="2" t="s">
        <v>1</v>
      </c>
      <c r="C2" s="1"/>
      <c r="D2" s="5" t="s">
        <v>33</v>
      </c>
      <c r="E2" s="9" t="s">
        <v>59</v>
      </c>
      <c r="F2" s="9" t="s">
        <v>19</v>
      </c>
      <c r="G2" s="1"/>
    </row>
    <row r="3" spans="1:7" x14ac:dyDescent="0.25">
      <c r="C3" s="12" t="s">
        <v>53</v>
      </c>
      <c r="D3" s="7">
        <v>6</v>
      </c>
      <c r="E3" s="10">
        <v>39</v>
      </c>
      <c r="F3" s="10">
        <f>D3*E3</f>
        <v>234</v>
      </c>
      <c r="G3" s="1"/>
    </row>
    <row r="4" spans="1:7" x14ac:dyDescent="0.25">
      <c r="B4" s="2" t="s">
        <v>11</v>
      </c>
      <c r="C4" s="1"/>
      <c r="E4" s="10"/>
      <c r="F4" s="10"/>
      <c r="G4" s="1"/>
    </row>
    <row r="5" spans="1:7" x14ac:dyDescent="0.25">
      <c r="C5" s="1" t="s">
        <v>54</v>
      </c>
      <c r="D5" s="7">
        <v>20</v>
      </c>
      <c r="E5" s="10">
        <v>39</v>
      </c>
      <c r="F5" s="10">
        <f t="shared" ref="F5" si="0">D5*E5</f>
        <v>780</v>
      </c>
      <c r="G5" s="1"/>
    </row>
    <row r="6" spans="1:7" x14ac:dyDescent="0.25">
      <c r="E6" s="11" t="s">
        <v>20</v>
      </c>
      <c r="F6" s="11">
        <f>SUM(F3:F5)</f>
        <v>1014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opLeftCell="A3" workbookViewId="0">
      <selection activeCell="C40" sqref="C40"/>
    </sheetView>
  </sheetViews>
  <sheetFormatPr defaultRowHeight="15" x14ac:dyDescent="0.25"/>
  <cols>
    <col min="1" max="1" width="41.85546875" customWidth="1"/>
    <col min="2" max="2" width="9.140625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  <col min="10" max="10" width="9.140625" customWidth="1"/>
  </cols>
  <sheetData>
    <row r="1" spans="1:7" x14ac:dyDescent="0.25">
      <c r="A1" s="4" t="s">
        <v>55</v>
      </c>
      <c r="D1" s="6"/>
    </row>
    <row r="2" spans="1:7" x14ac:dyDescent="0.25">
      <c r="A2" s="3" t="s">
        <v>0</v>
      </c>
      <c r="B2" s="2" t="s">
        <v>11</v>
      </c>
      <c r="C2" s="1"/>
      <c r="D2" s="5" t="s">
        <v>33</v>
      </c>
      <c r="E2" s="9" t="s">
        <v>60</v>
      </c>
      <c r="F2" s="9" t="s">
        <v>19</v>
      </c>
      <c r="G2" s="1"/>
    </row>
    <row r="3" spans="1:7" x14ac:dyDescent="0.25">
      <c r="C3" s="12" t="s">
        <v>56</v>
      </c>
      <c r="D3" s="7">
        <v>2</v>
      </c>
      <c r="E3" s="10">
        <v>65</v>
      </c>
      <c r="F3" s="10">
        <f>D3*E3</f>
        <v>130</v>
      </c>
      <c r="G3" s="1"/>
    </row>
    <row r="4" spans="1:7" x14ac:dyDescent="0.25">
      <c r="B4" s="2" t="s">
        <v>57</v>
      </c>
      <c r="C4" s="1"/>
      <c r="E4" s="10"/>
      <c r="F4" s="10"/>
      <c r="G4" s="1"/>
    </row>
    <row r="5" spans="1:7" x14ac:dyDescent="0.25">
      <c r="C5" s="1" t="s">
        <v>58</v>
      </c>
      <c r="D5" s="7">
        <v>3</v>
      </c>
      <c r="E5" s="10">
        <v>65</v>
      </c>
      <c r="F5" s="10">
        <f t="shared" ref="F5" si="0">D5*E5</f>
        <v>195</v>
      </c>
      <c r="G5" s="1"/>
    </row>
    <row r="6" spans="1:7" x14ac:dyDescent="0.25">
      <c r="E6" s="11" t="s">
        <v>20</v>
      </c>
      <c r="F6" s="11">
        <f>SUM(F3:F5)</f>
        <v>325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B7" sqref="B7"/>
    </sheetView>
  </sheetViews>
  <sheetFormatPr defaultRowHeight="15" x14ac:dyDescent="0.25"/>
  <cols>
    <col min="1" max="1" width="41.85546875" customWidth="1"/>
    <col min="2" max="2" width="32.85546875" style="13" customWidth="1"/>
    <col min="3" max="3" width="53.28515625" customWidth="1"/>
    <col min="4" max="4" width="25.42578125" style="7" customWidth="1"/>
    <col min="5" max="5" width="27" style="8" customWidth="1"/>
    <col min="6" max="6" width="17.42578125" style="8" customWidth="1"/>
    <col min="10" max="10" width="9.140625" customWidth="1"/>
  </cols>
  <sheetData>
    <row r="1" spans="1:7" x14ac:dyDescent="0.25">
      <c r="A1" s="4" t="s">
        <v>61</v>
      </c>
      <c r="B1" s="13" t="s">
        <v>63</v>
      </c>
      <c r="D1" s="6"/>
    </row>
    <row r="2" spans="1:7" x14ac:dyDescent="0.25">
      <c r="A2" s="3" t="s">
        <v>62</v>
      </c>
      <c r="B2" s="14">
        <f>'PREVENTIU REG-'!L15-'PREVENTIU REG-'!L7</f>
        <v>25388.699999999997</v>
      </c>
      <c r="C2" s="1"/>
      <c r="D2" s="5"/>
      <c r="E2" s="9"/>
      <c r="F2" s="9"/>
      <c r="G2" s="1"/>
    </row>
    <row r="3" spans="1:7" x14ac:dyDescent="0.25">
      <c r="C3" s="12"/>
      <c r="E3" s="10"/>
      <c r="F3" s="10"/>
      <c r="G3" s="1"/>
    </row>
    <row r="4" spans="1:7" x14ac:dyDescent="0.25">
      <c r="B4" s="14"/>
      <c r="C4" s="1"/>
      <c r="E4" s="10"/>
      <c r="F4" s="10"/>
      <c r="G4" s="1"/>
    </row>
    <row r="5" spans="1:7" x14ac:dyDescent="0.25">
      <c r="C5" s="1"/>
      <c r="E5" s="10"/>
      <c r="F5" s="10"/>
      <c r="G5" s="1"/>
    </row>
    <row r="6" spans="1:7" x14ac:dyDescent="0.25">
      <c r="E6" s="11"/>
      <c r="F6" s="1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1"/>
  <sheetViews>
    <sheetView tabSelected="1" zoomScale="70" zoomScaleNormal="70" workbookViewId="0">
      <selection activeCell="E36" sqref="E36"/>
    </sheetView>
  </sheetViews>
  <sheetFormatPr defaultRowHeight="15" x14ac:dyDescent="0.25"/>
  <cols>
    <col min="3" max="3" width="38.7109375" customWidth="1"/>
    <col min="13" max="13" width="20.85546875" customWidth="1"/>
  </cols>
  <sheetData>
    <row r="2" spans="2:15" x14ac:dyDescent="0.25">
      <c r="B2" t="s">
        <v>83</v>
      </c>
      <c r="C2" s="23" t="s">
        <v>82</v>
      </c>
      <c r="H2" t="s">
        <v>81</v>
      </c>
      <c r="I2" t="s">
        <v>80</v>
      </c>
      <c r="M2" s="18"/>
    </row>
    <row r="3" spans="2:15" x14ac:dyDescent="0.25">
      <c r="C3" t="s">
        <v>70</v>
      </c>
      <c r="D3">
        <v>1700</v>
      </c>
      <c r="E3">
        <f>D3*5</f>
        <v>8500</v>
      </c>
      <c r="F3">
        <f>E3/12</f>
        <v>708.33333333333337</v>
      </c>
      <c r="H3">
        <v>84</v>
      </c>
      <c r="I3" s="16">
        <f>H3+H4</f>
        <v>352</v>
      </c>
      <c r="M3" s="18"/>
      <c r="O3">
        <v>4</v>
      </c>
    </row>
    <row r="4" spans="2:15" x14ac:dyDescent="0.25">
      <c r="C4" t="s">
        <v>69</v>
      </c>
      <c r="D4">
        <v>1700</v>
      </c>
      <c r="E4">
        <f>D4*1</f>
        <v>1700</v>
      </c>
      <c r="F4">
        <f>E4/12</f>
        <v>141.66666666666666</v>
      </c>
      <c r="H4">
        <v>268</v>
      </c>
      <c r="M4" s="20"/>
      <c r="O4">
        <v>1</v>
      </c>
    </row>
    <row r="5" spans="2:15" x14ac:dyDescent="0.25">
      <c r="C5" t="s">
        <v>68</v>
      </c>
      <c r="D5">
        <v>1700</v>
      </c>
      <c r="E5">
        <f>D5*1</f>
        <v>1700</v>
      </c>
      <c r="F5">
        <f>E5/12</f>
        <v>141.66666666666666</v>
      </c>
      <c r="M5" s="20"/>
      <c r="O5">
        <v>1</v>
      </c>
    </row>
    <row r="6" spans="2:15" x14ac:dyDescent="0.25">
      <c r="C6" t="s">
        <v>67</v>
      </c>
      <c r="D6">
        <v>1700</v>
      </c>
      <c r="E6">
        <f>D6*2</f>
        <v>3400</v>
      </c>
      <c r="F6">
        <f>E6/12</f>
        <v>283.33333333333331</v>
      </c>
      <c r="M6" s="22"/>
      <c r="O6">
        <v>2</v>
      </c>
    </row>
    <row r="7" spans="2:15" x14ac:dyDescent="0.25">
      <c r="C7" t="s">
        <v>66</v>
      </c>
      <c r="D7">
        <v>1700</v>
      </c>
      <c r="E7">
        <f>D7*2</f>
        <v>3400</v>
      </c>
      <c r="F7">
        <f>E7/12</f>
        <v>283.33333333333331</v>
      </c>
      <c r="M7" s="18"/>
      <c r="O7">
        <v>2</v>
      </c>
    </row>
    <row r="8" spans="2:15" x14ac:dyDescent="0.25">
      <c r="E8">
        <f>SUM(E3:E7)</f>
        <v>18700</v>
      </c>
      <c r="F8">
        <f>SUM(F3:F7)</f>
        <v>1558.3333333333333</v>
      </c>
      <c r="M8" s="18"/>
    </row>
    <row r="9" spans="2:15" x14ac:dyDescent="0.25">
      <c r="C9" s="21" t="s">
        <v>79</v>
      </c>
      <c r="M9" s="18"/>
    </row>
    <row r="10" spans="2:15" x14ac:dyDescent="0.25">
      <c r="C10" t="s">
        <v>74</v>
      </c>
      <c r="D10">
        <v>1700</v>
      </c>
      <c r="E10">
        <f>D10*4</f>
        <v>6800</v>
      </c>
      <c r="F10">
        <f>E10/12</f>
        <v>566.66666666666663</v>
      </c>
      <c r="H10">
        <v>144</v>
      </c>
      <c r="I10" s="16">
        <f>H10+H11</f>
        <v>349</v>
      </c>
      <c r="M10" s="20"/>
      <c r="O10">
        <v>4</v>
      </c>
    </row>
    <row r="11" spans="2:15" x14ac:dyDescent="0.25">
      <c r="C11" t="s">
        <v>69</v>
      </c>
      <c r="D11">
        <v>1700</v>
      </c>
      <c r="E11">
        <f>D11*1</f>
        <v>1700</v>
      </c>
      <c r="F11">
        <f>E11/12</f>
        <v>141.66666666666666</v>
      </c>
      <c r="H11">
        <v>205</v>
      </c>
      <c r="M11" s="20"/>
      <c r="O11">
        <v>1</v>
      </c>
    </row>
    <row r="12" spans="2:15" x14ac:dyDescent="0.25">
      <c r="C12" t="s">
        <v>68</v>
      </c>
      <c r="D12">
        <v>1700</v>
      </c>
      <c r="E12">
        <f>D12*1</f>
        <v>1700</v>
      </c>
      <c r="F12">
        <f>E12/12</f>
        <v>141.66666666666666</v>
      </c>
      <c r="M12" s="22"/>
      <c r="O12">
        <v>1</v>
      </c>
    </row>
    <row r="13" spans="2:15" x14ac:dyDescent="0.25">
      <c r="C13" t="s">
        <v>67</v>
      </c>
      <c r="D13">
        <v>1700</v>
      </c>
      <c r="E13">
        <f>D13*2</f>
        <v>3400</v>
      </c>
      <c r="F13">
        <f>E13/12</f>
        <v>283.33333333333331</v>
      </c>
      <c r="M13" s="18"/>
      <c r="O13">
        <v>2</v>
      </c>
    </row>
    <row r="14" spans="2:15" x14ac:dyDescent="0.25">
      <c r="C14" t="s">
        <v>66</v>
      </c>
      <c r="D14">
        <v>1700</v>
      </c>
      <c r="E14">
        <f>D14*2</f>
        <v>3400</v>
      </c>
      <c r="F14">
        <f>E14/12</f>
        <v>283.33333333333331</v>
      </c>
      <c r="M14" s="18"/>
      <c r="O14">
        <v>2</v>
      </c>
    </row>
    <row r="15" spans="2:15" x14ac:dyDescent="0.25">
      <c r="E15">
        <f>SUM(E10:E14)</f>
        <v>17000</v>
      </c>
      <c r="F15">
        <f>SUM(F10:F14)</f>
        <v>1416.6666666666665</v>
      </c>
      <c r="I15">
        <f>I3+I10</f>
        <v>701</v>
      </c>
      <c r="M15" s="19"/>
    </row>
    <row r="16" spans="2:15" x14ac:dyDescent="0.25">
      <c r="M16" s="18"/>
    </row>
    <row r="17" spans="2:15" x14ac:dyDescent="0.25">
      <c r="C17" s="21" t="s">
        <v>78</v>
      </c>
      <c r="M17" s="18"/>
    </row>
    <row r="18" spans="2:15" x14ac:dyDescent="0.25">
      <c r="C18" t="s">
        <v>68</v>
      </c>
      <c r="D18">
        <v>1700</v>
      </c>
      <c r="E18">
        <f>D18*1</f>
        <v>1700</v>
      </c>
      <c r="F18">
        <f>E18/12</f>
        <v>141.66666666666666</v>
      </c>
      <c r="M18" s="18"/>
      <c r="O18">
        <v>1</v>
      </c>
    </row>
    <row r="19" spans="2:15" x14ac:dyDescent="0.25">
      <c r="C19" s="17" t="s">
        <v>77</v>
      </c>
      <c r="D19">
        <v>1700</v>
      </c>
      <c r="E19">
        <f>D19*1</f>
        <v>1700</v>
      </c>
      <c r="F19">
        <f>E19/12</f>
        <v>141.66666666666666</v>
      </c>
      <c r="M19" s="18"/>
      <c r="O19">
        <v>1</v>
      </c>
    </row>
    <row r="20" spans="2:15" x14ac:dyDescent="0.25">
      <c r="E20">
        <f>SUM(E18:E19)</f>
        <v>3400</v>
      </c>
      <c r="F20">
        <f>SUM(F18:F19)</f>
        <v>283.33333333333331</v>
      </c>
      <c r="M20" s="18"/>
    </row>
    <row r="21" spans="2:15" x14ac:dyDescent="0.25">
      <c r="M21" s="18"/>
    </row>
    <row r="22" spans="2:15" ht="30" x14ac:dyDescent="0.25">
      <c r="C22" s="17" t="s">
        <v>65</v>
      </c>
      <c r="D22">
        <v>1700</v>
      </c>
      <c r="E22">
        <f>D22*2</f>
        <v>3400</v>
      </c>
      <c r="F22">
        <f>E22/12</f>
        <v>283.33333333333331</v>
      </c>
      <c r="M22" s="18"/>
    </row>
    <row r="23" spans="2:15" x14ac:dyDescent="0.25">
      <c r="M23" s="18"/>
    </row>
    <row r="24" spans="2:15" x14ac:dyDescent="0.25">
      <c r="E24" s="16">
        <f>E22+E19+E18+E15+E8</f>
        <v>42500</v>
      </c>
      <c r="F24" s="16">
        <f>F22+F20+F15+F8</f>
        <v>3541.6666666666661</v>
      </c>
      <c r="M24" s="18"/>
    </row>
    <row r="25" spans="2:15" x14ac:dyDescent="0.25">
      <c r="M25" s="18"/>
    </row>
    <row r="26" spans="2:15" x14ac:dyDescent="0.25">
      <c r="M26" s="18"/>
    </row>
    <row r="27" spans="2:15" x14ac:dyDescent="0.25">
      <c r="B27" t="s">
        <v>76</v>
      </c>
      <c r="C27" s="21" t="s">
        <v>75</v>
      </c>
      <c r="M27" s="18"/>
    </row>
    <row r="28" spans="2:15" x14ac:dyDescent="0.25">
      <c r="C28" t="s">
        <v>74</v>
      </c>
      <c r="D28">
        <v>1700</v>
      </c>
      <c r="E28">
        <f>D28*4</f>
        <v>6800</v>
      </c>
      <c r="F28">
        <f>E28/12</f>
        <v>566.66666666666663</v>
      </c>
      <c r="H28">
        <v>148</v>
      </c>
      <c r="I28" s="16">
        <f>+H28+H29</f>
        <v>309</v>
      </c>
      <c r="M28" s="20"/>
      <c r="O28">
        <v>4</v>
      </c>
    </row>
    <row r="29" spans="2:15" x14ac:dyDescent="0.25">
      <c r="C29" t="s">
        <v>69</v>
      </c>
      <c r="D29">
        <v>1700</v>
      </c>
      <c r="E29">
        <f>D29*1</f>
        <v>1700</v>
      </c>
      <c r="F29">
        <f>E29/12</f>
        <v>141.66666666666666</v>
      </c>
      <c r="H29">
        <v>161</v>
      </c>
      <c r="M29" s="20"/>
      <c r="O29">
        <v>1</v>
      </c>
    </row>
    <row r="30" spans="2:15" x14ac:dyDescent="0.25">
      <c r="C30" t="s">
        <v>68</v>
      </c>
      <c r="D30">
        <v>1700</v>
      </c>
      <c r="E30">
        <f>D30*1</f>
        <v>1700</v>
      </c>
      <c r="F30">
        <f>E30/12</f>
        <v>141.66666666666666</v>
      </c>
      <c r="M30" s="19"/>
      <c r="O30">
        <v>1</v>
      </c>
    </row>
    <row r="31" spans="2:15" x14ac:dyDescent="0.25">
      <c r="C31" t="s">
        <v>67</v>
      </c>
      <c r="D31">
        <v>1700</v>
      </c>
      <c r="E31">
        <f>D31*2</f>
        <v>3400</v>
      </c>
      <c r="F31">
        <f>E31/12</f>
        <v>283.33333333333331</v>
      </c>
      <c r="M31" s="18"/>
      <c r="O31">
        <v>2</v>
      </c>
    </row>
    <row r="32" spans="2:15" x14ac:dyDescent="0.25">
      <c r="C32" t="s">
        <v>66</v>
      </c>
      <c r="D32">
        <v>1700</v>
      </c>
      <c r="E32">
        <f>D32*2</f>
        <v>3400</v>
      </c>
      <c r="F32">
        <f>E32/12</f>
        <v>283.33333333333331</v>
      </c>
      <c r="M32" s="18"/>
      <c r="O32">
        <v>2</v>
      </c>
    </row>
    <row r="33" spans="3:15" x14ac:dyDescent="0.25">
      <c r="E33">
        <f>SUM(E28:E32)</f>
        <v>17000</v>
      </c>
      <c r="F33">
        <f>SUM(F28:F32)</f>
        <v>1416.6666666666665</v>
      </c>
      <c r="M33" s="18"/>
    </row>
    <row r="34" spans="3:15" x14ac:dyDescent="0.25">
      <c r="M34" s="18"/>
    </row>
    <row r="35" spans="3:15" x14ac:dyDescent="0.25">
      <c r="C35" s="21" t="s">
        <v>73</v>
      </c>
      <c r="M35" s="18"/>
    </row>
    <row r="36" spans="3:15" x14ac:dyDescent="0.25">
      <c r="C36" t="s">
        <v>72</v>
      </c>
      <c r="D36">
        <v>1700</v>
      </c>
      <c r="E36">
        <f>D36*3</f>
        <v>5100</v>
      </c>
      <c r="F36">
        <f>E36/12</f>
        <v>425</v>
      </c>
      <c r="H36">
        <v>109</v>
      </c>
      <c r="I36" s="16">
        <f>H36+H37</f>
        <v>265</v>
      </c>
      <c r="M36" s="20"/>
      <c r="O36">
        <v>3</v>
      </c>
    </row>
    <row r="37" spans="3:15" x14ac:dyDescent="0.25">
      <c r="C37" t="s">
        <v>69</v>
      </c>
      <c r="D37">
        <v>1700</v>
      </c>
      <c r="E37">
        <f>D37*1</f>
        <v>1700</v>
      </c>
      <c r="F37">
        <f>E37/12</f>
        <v>141.66666666666666</v>
      </c>
      <c r="H37">
        <v>156</v>
      </c>
      <c r="M37" s="20"/>
      <c r="O37">
        <v>1</v>
      </c>
    </row>
    <row r="38" spans="3:15" x14ac:dyDescent="0.25">
      <c r="C38" t="s">
        <v>68</v>
      </c>
      <c r="D38">
        <v>1700</v>
      </c>
      <c r="E38">
        <f>D38*1</f>
        <v>1700</v>
      </c>
      <c r="F38">
        <f>E38/12</f>
        <v>141.66666666666666</v>
      </c>
      <c r="M38" s="19"/>
      <c r="O38">
        <v>1</v>
      </c>
    </row>
    <row r="39" spans="3:15" x14ac:dyDescent="0.25">
      <c r="C39" t="s">
        <v>67</v>
      </c>
      <c r="D39">
        <v>1700</v>
      </c>
      <c r="E39">
        <f>D39*2</f>
        <v>3400</v>
      </c>
      <c r="F39">
        <f>E39/12</f>
        <v>283.33333333333331</v>
      </c>
      <c r="M39" s="18"/>
      <c r="O39">
        <v>2</v>
      </c>
    </row>
    <row r="40" spans="3:15" x14ac:dyDescent="0.25">
      <c r="C40" t="s">
        <v>66</v>
      </c>
      <c r="D40">
        <v>1700</v>
      </c>
      <c r="E40">
        <f>D40*2</f>
        <v>3400</v>
      </c>
      <c r="F40">
        <f>E40/12</f>
        <v>283.33333333333331</v>
      </c>
      <c r="M40" s="18"/>
      <c r="O40">
        <v>2</v>
      </c>
    </row>
    <row r="41" spans="3:15" x14ac:dyDescent="0.25">
      <c r="E41">
        <f>SUM(E36:E40)</f>
        <v>15300</v>
      </c>
      <c r="F41">
        <f>SUM(F36:F40)</f>
        <v>1274.9999999999998</v>
      </c>
      <c r="M41" s="18"/>
    </row>
    <row r="42" spans="3:15" x14ac:dyDescent="0.25">
      <c r="M42" s="18"/>
    </row>
    <row r="43" spans="3:15" x14ac:dyDescent="0.25">
      <c r="C43" s="21" t="s">
        <v>71</v>
      </c>
      <c r="M43" s="18"/>
    </row>
    <row r="44" spans="3:15" x14ac:dyDescent="0.25">
      <c r="C44" t="s">
        <v>70</v>
      </c>
      <c r="D44">
        <v>1700</v>
      </c>
      <c r="E44">
        <f>D44*5</f>
        <v>8500</v>
      </c>
      <c r="F44">
        <f>E44/12</f>
        <v>708.33333333333337</v>
      </c>
      <c r="H44">
        <v>222</v>
      </c>
      <c r="I44" s="16">
        <f>+H44+H45</f>
        <v>393</v>
      </c>
      <c r="M44" s="20"/>
      <c r="O44">
        <v>5</v>
      </c>
    </row>
    <row r="45" spans="3:15" x14ac:dyDescent="0.25">
      <c r="C45" t="s">
        <v>69</v>
      </c>
      <c r="D45">
        <v>1700</v>
      </c>
      <c r="E45">
        <f>D45*1</f>
        <v>1700</v>
      </c>
      <c r="F45">
        <f>E45/12</f>
        <v>141.66666666666666</v>
      </c>
      <c r="H45">
        <v>171</v>
      </c>
      <c r="M45" s="20"/>
      <c r="O45">
        <v>1</v>
      </c>
    </row>
    <row r="46" spans="3:15" x14ac:dyDescent="0.25">
      <c r="C46" t="s">
        <v>68</v>
      </c>
      <c r="D46">
        <v>1700</v>
      </c>
      <c r="E46">
        <f>D46*1</f>
        <v>1700</v>
      </c>
      <c r="F46">
        <f>E46/12</f>
        <v>141.66666666666666</v>
      </c>
      <c r="M46" s="19"/>
      <c r="O46">
        <v>1</v>
      </c>
    </row>
    <row r="47" spans="3:15" x14ac:dyDescent="0.25">
      <c r="C47" t="s">
        <v>67</v>
      </c>
      <c r="D47">
        <v>1700</v>
      </c>
      <c r="E47">
        <f>D47*2</f>
        <v>3400</v>
      </c>
      <c r="F47">
        <f>E47/12</f>
        <v>283.33333333333331</v>
      </c>
      <c r="M47" s="18"/>
      <c r="O47">
        <v>2</v>
      </c>
    </row>
    <row r="48" spans="3:15" x14ac:dyDescent="0.25">
      <c r="C48" t="s">
        <v>66</v>
      </c>
      <c r="D48">
        <v>1700</v>
      </c>
      <c r="E48">
        <f>D48*2</f>
        <v>3400</v>
      </c>
      <c r="F48">
        <f>E48/12</f>
        <v>283.33333333333331</v>
      </c>
      <c r="M48" s="19"/>
      <c r="O48">
        <v>2</v>
      </c>
    </row>
    <row r="49" spans="3:13" x14ac:dyDescent="0.25">
      <c r="E49">
        <f>SUM(E44:E48)</f>
        <v>18700</v>
      </c>
      <c r="F49">
        <f>SUM(F44:F48)</f>
        <v>1558.3333333333333</v>
      </c>
      <c r="I49">
        <f>I28+I36+I44</f>
        <v>967</v>
      </c>
      <c r="M49" s="18"/>
    </row>
    <row r="50" spans="3:13" x14ac:dyDescent="0.25">
      <c r="M50" s="18"/>
    </row>
    <row r="52" spans="3:13" ht="30" x14ac:dyDescent="0.25">
      <c r="C52" s="17" t="s">
        <v>65</v>
      </c>
      <c r="D52">
        <v>1700</v>
      </c>
      <c r="E52">
        <f>D52*2</f>
        <v>3400</v>
      </c>
      <c r="F52">
        <f>E52/12</f>
        <v>283.33333333333331</v>
      </c>
    </row>
    <row r="56" spans="3:13" x14ac:dyDescent="0.25">
      <c r="E56" s="16">
        <f>E52+E49+E41+E33</f>
        <v>54400</v>
      </c>
      <c r="F56" s="16">
        <f>F52+F49+F41+F33</f>
        <v>4533.3333333333321</v>
      </c>
    </row>
    <row r="61" spans="3:13" x14ac:dyDescent="0.25">
      <c r="F61" t="s">
        <v>64</v>
      </c>
      <c r="H61">
        <f>E56+F56+E24+F24</f>
        <v>104975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9</vt:i4>
      </vt:variant>
    </vt:vector>
  </HeadingPairs>
  <TitlesOfParts>
    <vt:vector size="9" baseType="lpstr">
      <vt:lpstr>PREVENTIU REG-</vt:lpstr>
      <vt:lpstr>CONNEXIONS ELECTRIQUES</vt:lpstr>
      <vt:lpstr>TANCAMENT PERIMETRAL</vt:lpstr>
      <vt:lpstr>PORTES</vt:lpstr>
      <vt:lpstr>ELEMENTS OBRA</vt:lpstr>
      <vt:lpstr>HORTS</vt:lpstr>
      <vt:lpstr>FAUNA</vt:lpstr>
      <vt:lpstr>MANTENIMENT CORRECTIU</vt:lpstr>
      <vt:lpstr>Full1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 Ruiz, Xavier</dc:creator>
  <cp:lastModifiedBy>Ajuntament de Barcelona</cp:lastModifiedBy>
  <dcterms:created xsi:type="dcterms:W3CDTF">2025-01-30T06:35:01Z</dcterms:created>
  <dcterms:modified xsi:type="dcterms:W3CDTF">2025-03-17T21:19:19Z</dcterms:modified>
</cp:coreProperties>
</file>